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G:\Jordi\Recerca\ChemInformatics\2019_InChIOER\"/>
    </mc:Choice>
  </mc:AlternateContent>
  <xr:revisionPtr revIDLastSave="0" documentId="13_ncr:1_{6CE74661-037A-4698-B173-6045D1F961F3}" xr6:coauthVersionLast="36" xr6:coauthVersionMax="36" xr10:uidLastSave="{00000000-0000-0000-0000-000000000000}"/>
  <bookViews>
    <workbookView xWindow="0" yWindow="0" windowWidth="20490" windowHeight="6930" xr2:uid="{00000000-000D-0000-FFFF-FFFF00000000}"/>
  </bookViews>
  <sheets>
    <sheet name="EXPLORER" sheetId="1" r:id="rId1"/>
    <sheet name="Exampl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7" i="1" l="1"/>
  <c r="C11" i="1" s="1"/>
  <c r="E11" i="1" s="1"/>
  <c r="N23" i="1" l="1"/>
  <c r="O23" i="1" s="1"/>
  <c r="N22" i="1" l="1"/>
  <c r="O22" i="1" s="1"/>
  <c r="C22" i="1" l="1"/>
  <c r="N21" i="1"/>
  <c r="O21" i="1" s="1"/>
  <c r="C21" i="1" l="1"/>
  <c r="N20" i="1"/>
  <c r="O20" i="1" s="1"/>
  <c r="C20" i="1" l="1"/>
  <c r="N19" i="1"/>
  <c r="O19" i="1" s="1"/>
  <c r="C19" i="1" l="1"/>
  <c r="N18" i="1"/>
  <c r="O18" i="1" l="1"/>
  <c r="N17" i="1"/>
  <c r="C18" i="1"/>
  <c r="C13" i="1" l="1"/>
  <c r="O17" i="1"/>
  <c r="N16" i="1" s="1"/>
  <c r="O16" i="1" s="1"/>
  <c r="E17" i="1" l="1"/>
  <c r="N15" i="1"/>
  <c r="O15" i="1" s="1"/>
  <c r="E15" i="1" s="1"/>
  <c r="E16" i="1" l="1"/>
</calcChain>
</file>

<file path=xl/sharedStrings.xml><?xml version="1.0" encoding="utf-8"?>
<sst xmlns="http://schemas.openxmlformats.org/spreadsheetml/2006/main" count="57" uniqueCount="19">
  <si>
    <t>InChI</t>
  </si>
  <si>
    <t>Enter an InChI (or a compound name, synonym, SMILES or InChIKey)</t>
  </si>
  <si>
    <t>Main Layer</t>
  </si>
  <si>
    <t>InChI Version</t>
  </si>
  <si>
    <t>Charge Layer</t>
  </si>
  <si>
    <t>Stereochemical Layer</t>
  </si>
  <si>
    <t>Isotopic Layer</t>
  </si>
  <si>
    <t>Reconnected Layer</t>
  </si>
  <si>
    <t>Fixed-H Layer</t>
  </si>
  <si>
    <t>InChI=1/C2H5.BrH.Mg/c1-2;;/h1H2,2H3;1H;/q;;+1/p-1/rC2H5BrMg/c1-2-4-3/h2H2,1H3</t>
  </si>
  <si>
    <t>InChI=1/C5H5N5O/c6-5-9-3-2(4(11)10-5)7-1-8-3/h1H,(H4,6,7,8,9,10,11)/f/h8,10H,6H2</t>
  </si>
  <si>
    <t>InChI=1/C4H6O6/c5-1(3(7)8)2(6)4(9)10/h1-2,5-6H,(H,7,8)(H,9,10)/t1-,2-/s2</t>
  </si>
  <si>
    <t>InChI=1S/C6H6/c1-2-4-6-5-3-1/h1-6H/i1+1,4+1D</t>
  </si>
  <si>
    <t>InChI=1S/CH4N2O/c2-1(3)4/h(H4,2,3,4)/i/hD2</t>
  </si>
  <si>
    <t>Chemical Formula Sub-layer</t>
  </si>
  <si>
    <t>Atom Connections Sub-layer</t>
  </si>
  <si>
    <t>Hydrogen Atoms Sub-layer</t>
  </si>
  <si>
    <t>CoA</t>
  </si>
  <si>
    <t>aspirin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</si>
</sst>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1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i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2" xfId="0" applyBorder="1"/>
    <xf numFmtId="0" fontId="3" fillId="0" borderId="0" xfId="0" applyFont="1"/>
    <xf numFmtId="0" fontId="0" fillId="2" borderId="4" xfId="0" applyFill="1" applyBorder="1" applyAlignment="1">
      <alignment horizontal="left" vertical="top"/>
    </xf>
    <xf numFmtId="0" fontId="0" fillId="2" borderId="5" xfId="0" applyFill="1" applyBorder="1" applyAlignment="1">
      <alignment horizontal="left" vertical="top"/>
    </xf>
    <xf numFmtId="0" fontId="0" fillId="2" borderId="6" xfId="0" applyFill="1" applyBorder="1" applyAlignment="1">
      <alignment horizontal="left" vertical="top"/>
    </xf>
    <xf numFmtId="0" fontId="0" fillId="2" borderId="7" xfId="0" applyFill="1" applyBorder="1" applyAlignment="1">
      <alignment horizontal="left" vertical="top"/>
    </xf>
    <xf numFmtId="0" fontId="0" fillId="2" borderId="0" xfId="0" applyFill="1" applyBorder="1" applyAlignment="1">
      <alignment horizontal="left" vertical="top"/>
    </xf>
    <xf numFmtId="0" fontId="0" fillId="2" borderId="8" xfId="0" applyFill="1" applyBorder="1" applyAlignment="1">
      <alignment horizontal="left" vertical="top"/>
    </xf>
    <xf numFmtId="0" fontId="0" fillId="2" borderId="9" xfId="0" applyFill="1" applyBorder="1" applyAlignment="1">
      <alignment horizontal="left" vertical="top"/>
    </xf>
    <xf numFmtId="0" fontId="0" fillId="2" borderId="10" xfId="0" applyFill="1" applyBorder="1" applyAlignment="1">
      <alignment horizontal="left" vertical="top"/>
    </xf>
    <xf numFmtId="0" fontId="0" fillId="2" borderId="11" xfId="0" applyFill="1" applyBorder="1" applyAlignment="1">
      <alignment horizontal="left" vertical="top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2" fillId="3" borderId="0" xfId="0" applyFont="1" applyFill="1"/>
    <xf numFmtId="0" fontId="0" fillId="3" borderId="0" xfId="0" applyFill="1"/>
    <xf numFmtId="0" fontId="0" fillId="4" borderId="0" xfId="0" applyFill="1"/>
    <xf numFmtId="0" fontId="4" fillId="4" borderId="0" xfId="0" applyFont="1" applyFill="1"/>
    <xf numFmtId="0" fontId="5" fillId="4" borderId="0" xfId="0" applyFont="1" applyFill="1"/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6" fillId="4" borderId="0" xfId="0" applyFont="1" applyFill="1"/>
    <xf numFmtId="0" fontId="6" fillId="0" borderId="1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3" xfId="0" applyFont="1" applyBorder="1" applyAlignment="1">
      <alignment horizontal="left"/>
    </xf>
    <xf numFmtId="0" fontId="9" fillId="0" borderId="0" xfId="0" applyFont="1"/>
    <xf numFmtId="0" fontId="6" fillId="0" borderId="0" xfId="0" applyFont="1"/>
    <xf numFmtId="0" fontId="10" fillId="0" borderId="0" xfId="0" applyFont="1"/>
    <xf numFmtId="0" fontId="11" fillId="0" borderId="0" xfId="0" applyFont="1"/>
    <xf numFmtId="0" fontId="11" fillId="0" borderId="1" xfId="0" applyFont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11" fillId="0" borderId="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3"/>
  <sheetViews>
    <sheetView showGridLines="0" tabSelected="1" zoomScaleNormal="100" workbookViewId="0">
      <selection activeCell="A5" sqref="A5"/>
    </sheetView>
  </sheetViews>
  <sheetFormatPr baseColWidth="10" defaultRowHeight="15" x14ac:dyDescent="0.25"/>
  <cols>
    <col min="14" max="15" width="11.42578125" style="4"/>
  </cols>
  <sheetData>
    <row r="1" spans="1:15" x14ac:dyDescent="0.25">
      <c r="A1" s="1" t="s">
        <v>1</v>
      </c>
    </row>
    <row r="2" spans="1:15" x14ac:dyDescent="0.25">
      <c r="A2" s="5" t="s">
        <v>18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1:15" x14ac:dyDescent="0.25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10"/>
    </row>
    <row r="4" spans="1:15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3"/>
    </row>
    <row r="6" spans="1:15" x14ac:dyDescent="0.25">
      <c r="A6" s="1" t="s">
        <v>0</v>
      </c>
    </row>
    <row r="7" spans="1:15" x14ac:dyDescent="0.25">
      <c r="A7" s="14" t="str">
        <f>IFERROR(IF(MID(A2,1,6)="InChI=",A2,_xlfn.WEBSERVICE("https://cactus.nci.nih.gov/chemical/structure/"&amp;_xlfn.ENCODEURL(A2)&amp;"/stdinchi")),"")</f>
        <v>InChI=1S/C9H8O4/c1-6(10)13-8-5-3-2-4-7(8)9(11)12/h2-5H,1H3,(H,11,12)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</row>
    <row r="8" spans="1:15" x14ac:dyDescent="0.25">
      <c r="A8" s="23"/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5"/>
    </row>
    <row r="9" spans="1:15" x14ac:dyDescent="0.25">
      <c r="A9" s="17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9"/>
    </row>
    <row r="11" spans="1:15" x14ac:dyDescent="0.25">
      <c r="A11" s="2" t="s">
        <v>3</v>
      </c>
      <c r="C11" s="3" t="str">
        <f>IF(A7="","",MID(A7,7,FIND("/",A7)-7))</f>
        <v>1S</v>
      </c>
      <c r="E11" s="2" t="str">
        <f>IFERROR(IF(MID(C11,LEN(C11),1)="S","Standard InChI",""),"")</f>
        <v>Standard InChI</v>
      </c>
    </row>
    <row r="13" spans="1:15" x14ac:dyDescent="0.25">
      <c r="A13" s="26" t="s">
        <v>2</v>
      </c>
      <c r="B13" s="27"/>
      <c r="C13" s="14" t="str">
        <f>O18</f>
        <v>/C9H8O4/c1-6(10)13-8-5-3-2-4-7(8)9(11)12/h2-5H,1H3,(H,11,12)</v>
      </c>
      <c r="D13" s="15"/>
      <c r="E13" s="15"/>
      <c r="F13" s="15"/>
      <c r="G13" s="15"/>
      <c r="H13" s="15"/>
      <c r="I13" s="15"/>
      <c r="J13" s="15"/>
      <c r="K13" s="15"/>
      <c r="L13" s="16"/>
    </row>
    <row r="14" spans="1:15" x14ac:dyDescent="0.25">
      <c r="A14" s="26"/>
      <c r="B14" s="27"/>
      <c r="C14" s="17"/>
      <c r="D14" s="18"/>
      <c r="E14" s="18"/>
      <c r="F14" s="18"/>
      <c r="G14" s="18"/>
      <c r="H14" s="18"/>
      <c r="I14" s="18"/>
      <c r="J14" s="18"/>
      <c r="K14" s="18"/>
      <c r="L14" s="19"/>
    </row>
    <row r="15" spans="1:15" x14ac:dyDescent="0.25">
      <c r="A15" s="27"/>
      <c r="B15" s="29" t="s">
        <v>14</v>
      </c>
      <c r="C15" s="28"/>
      <c r="D15" s="28"/>
      <c r="E15" s="31" t="str">
        <f>O15</f>
        <v>/C9H8O4</v>
      </c>
      <c r="F15" s="32"/>
      <c r="G15" s="32"/>
      <c r="H15" s="32"/>
      <c r="I15" s="32"/>
      <c r="J15" s="32"/>
      <c r="K15" s="32"/>
      <c r="L15" s="33"/>
      <c r="N15" s="4">
        <f>IFERROR(FIND("/c",O16),LEN(O16)+1)</f>
        <v>8</v>
      </c>
      <c r="O15" s="4" t="str">
        <f>MID(O16,1,N15-1)</f>
        <v>/C9H8O4</v>
      </c>
    </row>
    <row r="16" spans="1:15" x14ac:dyDescent="0.25">
      <c r="A16" s="27"/>
      <c r="B16" s="30" t="s">
        <v>15</v>
      </c>
      <c r="C16" s="28"/>
      <c r="D16" s="28"/>
      <c r="E16" s="34" t="str">
        <f>IFERROR(MID(O16,N15,LEN(O16)-N15+1),"")</f>
        <v>/c1-6(10)13-8-5-3-2-4-7(8)9(11)12</v>
      </c>
      <c r="F16" s="35"/>
      <c r="G16" s="35"/>
      <c r="H16" s="35"/>
      <c r="I16" s="35"/>
      <c r="J16" s="35"/>
      <c r="K16" s="35"/>
      <c r="L16" s="36"/>
      <c r="N16" s="4">
        <f>IFERROR(FIND("/h",O17),LEN(O17)+1)</f>
        <v>41</v>
      </c>
      <c r="O16" s="4" t="str">
        <f>MID(O17,1,N16-1)</f>
        <v>/C9H8O4/c1-6(10)13-8-5-3-2-4-7(8)9(11)12</v>
      </c>
    </row>
    <row r="17" spans="1:15" x14ac:dyDescent="0.25">
      <c r="A17" s="27"/>
      <c r="B17" s="37" t="s">
        <v>16</v>
      </c>
      <c r="C17" s="28"/>
      <c r="D17" s="28"/>
      <c r="E17" s="38" t="str">
        <f>IFERROR(MID(C13,N16,LEN(C13)-N16+1),"")</f>
        <v>/h2-5H,1H3,(H,11,12)</v>
      </c>
      <c r="F17" s="39"/>
      <c r="G17" s="39"/>
      <c r="H17" s="39"/>
      <c r="I17" s="39"/>
      <c r="J17" s="39"/>
      <c r="K17" s="39"/>
      <c r="L17" s="40"/>
      <c r="N17" s="4">
        <f>N18</f>
        <v>61</v>
      </c>
      <c r="O17" s="4" t="str">
        <f>O18</f>
        <v>/C9H8O4/c1-6(10)13-8-5-3-2-4-7(8)9(11)12/h2-5H,1H3,(H,11,12)</v>
      </c>
    </row>
    <row r="18" spans="1:15" x14ac:dyDescent="0.25">
      <c r="A18" s="41" t="s">
        <v>4</v>
      </c>
      <c r="B18" s="42"/>
      <c r="C18" s="43" t="str">
        <f>IFERROR(MID(O19,N18,LEN(O19)-N18+1),"")</f>
        <v/>
      </c>
      <c r="D18" s="44"/>
      <c r="E18" s="44"/>
      <c r="F18" s="44"/>
      <c r="G18" s="44"/>
      <c r="H18" s="44"/>
      <c r="I18" s="44"/>
      <c r="J18" s="44"/>
      <c r="K18" s="44"/>
      <c r="L18" s="45"/>
      <c r="N18" s="4">
        <f>IFERROR(FIND("/q",O19),IFERROR(FIND("/p",O19),LEN(O19)+1))</f>
        <v>61</v>
      </c>
      <c r="O18" s="4" t="str">
        <f>MID(O19,1,N18-1)</f>
        <v>/C9H8O4/c1-6(10)13-8-5-3-2-4-7(8)9(11)12/h2-5H,1H3,(H,11,12)</v>
      </c>
    </row>
    <row r="19" spans="1:15" x14ac:dyDescent="0.25">
      <c r="A19" s="48" t="s">
        <v>5</v>
      </c>
      <c r="B19" s="49"/>
      <c r="C19" s="50" t="str">
        <f>IFERROR(MID(O20,N19,LEN(O20)-N19+1),"")</f>
        <v/>
      </c>
      <c r="D19" s="51"/>
      <c r="E19" s="51"/>
      <c r="F19" s="51"/>
      <c r="G19" s="51"/>
      <c r="H19" s="51"/>
      <c r="I19" s="51"/>
      <c r="J19" s="51"/>
      <c r="K19" s="51"/>
      <c r="L19" s="52"/>
      <c r="N19" s="4">
        <f>IFERROR(FIND("/b",O20),IFERROR(FIND("/t",O20),LEN(O20)+1))</f>
        <v>61</v>
      </c>
      <c r="O19" s="4" t="str">
        <f>MID(O20,1,N19-1)</f>
        <v>/C9H8O4/c1-6(10)13-8-5-3-2-4-7(8)9(11)12/h2-5H,1H3,(H,11,12)</v>
      </c>
    </row>
    <row r="20" spans="1:15" x14ac:dyDescent="0.25">
      <c r="A20" s="46" t="s">
        <v>6</v>
      </c>
      <c r="B20" s="47"/>
      <c r="C20" s="38" t="str">
        <f>IFERROR(MID(O21,N20,LEN(O21)-N20+1),"")</f>
        <v/>
      </c>
      <c r="D20" s="39"/>
      <c r="E20" s="39"/>
      <c r="F20" s="39"/>
      <c r="G20" s="39"/>
      <c r="H20" s="39"/>
      <c r="I20" s="39"/>
      <c r="J20" s="39"/>
      <c r="K20" s="39"/>
      <c r="L20" s="40"/>
      <c r="N20" s="4">
        <f>IFERROR(FIND("/i",O21),LEN(O21)+1)</f>
        <v>61</v>
      </c>
      <c r="O20" s="4" t="str">
        <f>MID(O21,1,N20-1)</f>
        <v>/C9H8O4/c1-6(10)13-8-5-3-2-4-7(8)9(11)12/h2-5H,1H3,(H,11,12)</v>
      </c>
    </row>
    <row r="21" spans="1:15" x14ac:dyDescent="0.25">
      <c r="A21" s="2" t="s">
        <v>8</v>
      </c>
      <c r="C21" s="20" t="str">
        <f>IFERROR(MID(O22,N21,LEN(O22)-N21+1),"")</f>
        <v/>
      </c>
      <c r="D21" s="21"/>
      <c r="E21" s="21"/>
      <c r="F21" s="21"/>
      <c r="G21" s="21"/>
      <c r="H21" s="21"/>
      <c r="I21" s="21"/>
      <c r="J21" s="21"/>
      <c r="K21" s="21"/>
      <c r="L21" s="22"/>
      <c r="N21" s="4">
        <f>IFERROR(FIND("/f",O22),LEN(O22)+1)</f>
        <v>61</v>
      </c>
      <c r="O21" s="4" t="str">
        <f>MID(O22,1,N21-1)</f>
        <v>/C9H8O4/c1-6(10)13-8-5-3-2-4-7(8)9(11)12/h2-5H,1H3,(H,11,12)</v>
      </c>
    </row>
    <row r="22" spans="1:15" x14ac:dyDescent="0.25">
      <c r="A22" s="2" t="s">
        <v>7</v>
      </c>
      <c r="C22" s="20" t="str">
        <f>IFERROR(MID(O23,N22,LEN(O23)-N22+1),"")</f>
        <v/>
      </c>
      <c r="D22" s="21"/>
      <c r="E22" s="21"/>
      <c r="F22" s="21"/>
      <c r="G22" s="21"/>
      <c r="H22" s="21"/>
      <c r="I22" s="21"/>
      <c r="J22" s="21"/>
      <c r="K22" s="21"/>
      <c r="L22" s="22"/>
      <c r="N22" s="4">
        <f>IFERROR(FIND("/r",O23),LEN(O23)+1)</f>
        <v>61</v>
      </c>
      <c r="O22" s="4" t="str">
        <f>MID(O23,1,N22-1)</f>
        <v>/C9H8O4/c1-6(10)13-8-5-3-2-4-7(8)9(11)12/h2-5H,1H3,(H,11,12)</v>
      </c>
    </row>
    <row r="23" spans="1:15" x14ac:dyDescent="0.25">
      <c r="N23" s="4">
        <f>FIND("/",A7)</f>
        <v>9</v>
      </c>
      <c r="O23" s="4" t="str">
        <f>MID(A7,N23,LEN(A7)-N23+2)</f>
        <v>/C9H8O4/c1-6(10)13-8-5-3-2-4-7(8)9(11)12/h2-5H,1H3,(H,11,12)</v>
      </c>
    </row>
  </sheetData>
  <mergeCells count="11">
    <mergeCell ref="C22:L22"/>
    <mergeCell ref="C21:L21"/>
    <mergeCell ref="C20:L20"/>
    <mergeCell ref="C19:L19"/>
    <mergeCell ref="C18:L18"/>
    <mergeCell ref="A2:O4"/>
    <mergeCell ref="C13:L14"/>
    <mergeCell ref="E15:L15"/>
    <mergeCell ref="E16:L16"/>
    <mergeCell ref="E17:L17"/>
    <mergeCell ref="A7:O9"/>
  </mergeCells>
  <pageMargins left="0.7" right="0.7" top="0.75" bottom="0.75" header="0.3" footer="0.3"/>
  <pageSetup paperSize="9" orientation="portrait" horizontalDpi="1200" verticalDpi="1200" r:id="rId1"/>
  <ignoredErrors>
    <ignoredError sqref="O1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56404-1D3A-4C4F-B18C-2FE54CCF9BE1}">
  <dimension ref="A1:A5"/>
  <sheetViews>
    <sheetView workbookViewId="0">
      <selection activeCell="A6" sqref="A6"/>
    </sheetView>
  </sheetViews>
  <sheetFormatPr baseColWidth="10" defaultRowHeight="15" x14ac:dyDescent="0.25"/>
  <sheetData>
    <row r="1" spans="1:1" x14ac:dyDescent="0.25">
      <c r="A1" t="s">
        <v>9</v>
      </c>
    </row>
    <row r="2" spans="1:1" x14ac:dyDescent="0.25">
      <c r="A2" t="s">
        <v>11</v>
      </c>
    </row>
    <row r="3" spans="1:1" x14ac:dyDescent="0.25">
      <c r="A3" t="s">
        <v>10</v>
      </c>
    </row>
    <row r="4" spans="1:1" x14ac:dyDescent="0.25">
      <c r="A4" t="s">
        <v>13</v>
      </c>
    </row>
    <row r="5" spans="1:1" x14ac:dyDescent="0.25">
      <c r="A5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EXPLORER</vt:lpstr>
      <vt:lpstr>Examples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Jordi</dc:creator>
  <cp:lastModifiedBy>IQS-CUADROS</cp:lastModifiedBy>
  <dcterms:created xsi:type="dcterms:W3CDTF">2016-08-28T22:47:07Z</dcterms:created>
  <dcterms:modified xsi:type="dcterms:W3CDTF">2019-07-06T13:32:09Z</dcterms:modified>
</cp:coreProperties>
</file>